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970" windowHeight="8910"/>
  </bookViews>
  <sheets>
    <sheet name="Пропозиція №1" sheetId="1" r:id="rId1"/>
  </sheets>
  <calcPr calcId="124519" concurrentCalc="0"/>
</workbook>
</file>

<file path=xl/calcChain.xml><?xml version="1.0" encoding="utf-8"?>
<calcChain xmlns="http://schemas.openxmlformats.org/spreadsheetml/2006/main">
  <c r="H16" i="1"/>
  <c r="H28"/>
  <c r="H29"/>
  <c r="H99"/>
  <c r="H93"/>
  <c r="I93"/>
  <c r="D94"/>
  <c r="H94"/>
  <c r="I94"/>
  <c r="H59"/>
  <c r="H57"/>
  <c r="M13"/>
  <c r="H17"/>
  <c r="H18"/>
  <c r="H19"/>
  <c r="H20"/>
  <c r="H22"/>
  <c r="H24"/>
  <c r="H25"/>
  <c r="H26"/>
  <c r="H27"/>
  <c r="M29"/>
  <c r="M38"/>
  <c r="H42"/>
  <c r="H43"/>
  <c r="H44"/>
  <c r="H45"/>
  <c r="H46"/>
  <c r="H48"/>
  <c r="H49"/>
  <c r="H50"/>
  <c r="H51"/>
  <c r="H52"/>
  <c r="M54"/>
  <c r="H73"/>
  <c r="H74"/>
  <c r="H75"/>
  <c r="H76"/>
  <c r="H77"/>
  <c r="H78"/>
  <c r="H80"/>
  <c r="H81"/>
  <c r="H82"/>
  <c r="H83"/>
  <c r="H84"/>
  <c r="H85"/>
  <c r="M86"/>
  <c r="M98"/>
  <c r="D95"/>
  <c r="H95"/>
  <c r="H36"/>
  <c r="H35"/>
  <c r="H33"/>
  <c r="H32"/>
  <c r="H31"/>
  <c r="H34"/>
  <c r="H37"/>
  <c r="H38"/>
  <c r="I77"/>
  <c r="I20"/>
  <c r="I9"/>
  <c r="I45"/>
  <c r="H92"/>
  <c r="H91"/>
  <c r="D89"/>
  <c r="H89"/>
  <c r="H90"/>
  <c r="H66"/>
  <c r="H68"/>
  <c r="H67"/>
  <c r="H65"/>
  <c r="H60"/>
  <c r="H58"/>
  <c r="I48"/>
  <c r="I68"/>
  <c r="I84"/>
  <c r="I46"/>
  <c r="I51"/>
  <c r="I58"/>
  <c r="I67"/>
  <c r="I66"/>
  <c r="I75"/>
  <c r="I81"/>
  <c r="I42"/>
  <c r="I59"/>
  <c r="I76"/>
  <c r="I82"/>
  <c r="I22"/>
  <c r="I60"/>
  <c r="I73"/>
  <c r="I78"/>
  <c r="I83"/>
  <c r="I52"/>
  <c r="H97"/>
  <c r="I43"/>
  <c r="I49"/>
  <c r="I44"/>
  <c r="I50"/>
  <c r="I57"/>
  <c r="I65"/>
  <c r="I74"/>
  <c r="I80"/>
  <c r="I92"/>
  <c r="I91"/>
  <c r="I90"/>
  <c r="I89"/>
  <c r="I95"/>
  <c r="H69"/>
  <c r="H61"/>
  <c r="I61"/>
  <c r="I69"/>
  <c r="H70"/>
  <c r="I85"/>
  <c r="I97"/>
  <c r="I70"/>
  <c r="H62"/>
  <c r="I62"/>
  <c r="H98"/>
  <c r="I98"/>
  <c r="H86"/>
  <c r="I86"/>
  <c r="I6"/>
  <c r="I11"/>
  <c r="I19"/>
  <c r="I25"/>
  <c r="I7"/>
  <c r="I26"/>
  <c r="I8"/>
  <c r="I24"/>
  <c r="I21"/>
  <c r="I17"/>
  <c r="I5"/>
  <c r="I10"/>
  <c r="I18"/>
  <c r="I27"/>
  <c r="I16"/>
  <c r="I12"/>
  <c r="I28"/>
  <c r="H13"/>
  <c r="I13"/>
  <c r="L88"/>
  <c r="L89"/>
  <c r="L12"/>
  <c r="J9"/>
  <c r="I29"/>
  <c r="J8"/>
  <c r="H41"/>
  <c r="I41"/>
  <c r="H53"/>
  <c r="I53"/>
  <c r="H54"/>
  <c r="I54"/>
  <c r="I99"/>
</calcChain>
</file>

<file path=xl/sharedStrings.xml><?xml version="1.0" encoding="utf-8"?>
<sst xmlns="http://schemas.openxmlformats.org/spreadsheetml/2006/main" count="243" uniqueCount="105">
  <si>
    <t>Вартість відпрацьованого дня фахівця на реалізацію проекту (грн.)</t>
  </si>
  <si>
    <t>Всього вартість (грн.)</t>
  </si>
  <si>
    <t>№ з/п</t>
  </si>
  <si>
    <t>РАЗОМ</t>
  </si>
  <si>
    <t>Оренда приміщення</t>
  </si>
  <si>
    <t>рейт</t>
  </si>
  <si>
    <t>Кількість осіб</t>
  </si>
  <si>
    <t>Опис діяльності</t>
  </si>
  <si>
    <t>Арена</t>
  </si>
  <si>
    <t>Кількість заходів шт</t>
  </si>
  <si>
    <t>Кількість днів, шт</t>
  </si>
  <si>
    <t>Вартість  на одну особу (грн.)</t>
  </si>
  <si>
    <t>10 сторінок</t>
  </si>
  <si>
    <t>Проживання (2 особи*1 день)</t>
  </si>
  <si>
    <t>Технічне зебезпечення заходу:</t>
  </si>
  <si>
    <t>оренда ноутбука</t>
  </si>
  <si>
    <t>оренда проектора</t>
  </si>
  <si>
    <t>оренда фліп-чарта</t>
  </si>
  <si>
    <t>папір/фліп-чарта та маркери (120грн+130грн)</t>
  </si>
  <si>
    <t>1.1.</t>
  </si>
  <si>
    <t>1.2.</t>
  </si>
  <si>
    <t>1.3.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</si>
  <si>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</si>
  <si>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</si>
  <si>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</si>
  <si>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</si>
  <si>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</si>
  <si>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</si>
  <si>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</si>
  <si>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</si>
  <si>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</si>
  <si>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 xml:space="preserve">3. Проведення круглого столу з представниками обраних ОТГ у Києві </t>
  </si>
  <si>
    <t>3.1.</t>
  </si>
  <si>
    <t>3.2.</t>
  </si>
  <si>
    <t>3.3.</t>
  </si>
  <si>
    <t>3.4.</t>
  </si>
  <si>
    <t>3.5.</t>
  </si>
  <si>
    <t>3.6.</t>
  </si>
  <si>
    <t>3.7.</t>
  </si>
  <si>
    <t>3.8.</t>
  </si>
  <si>
    <t>Разом</t>
  </si>
  <si>
    <t>1.4.</t>
  </si>
  <si>
    <t>2. Проведення круглого столу з керівниками Бахмута та Краматорська та представниками НУО</t>
  </si>
  <si>
    <t>3. Проведення двох ознайомчих візитів представників Бахмута та Краматорська до Одеси та Вінниці</t>
  </si>
  <si>
    <t>3.9.</t>
  </si>
  <si>
    <t>Кількість візитів</t>
  </si>
  <si>
    <t>Кількість   (днів)</t>
  </si>
  <si>
    <t>4.3.</t>
  </si>
  <si>
    <t>4.4.</t>
  </si>
  <si>
    <t>Вартість (грн.)</t>
  </si>
  <si>
    <t>4.5.</t>
  </si>
  <si>
    <t>4.6.</t>
  </si>
  <si>
    <t>4.7.</t>
  </si>
  <si>
    <t>1. Проведення круглого столу у м. Одеса</t>
  </si>
  <si>
    <t>1.5.</t>
  </si>
  <si>
    <t>1.6.</t>
  </si>
  <si>
    <t>1.7.</t>
  </si>
  <si>
    <t>1.8.</t>
  </si>
  <si>
    <t>1.9.</t>
  </si>
  <si>
    <t>2. Проведення 4 фокус-груп з представниками громад, та керівництва ОТГ щодо вивчення проблем залучення громадян до місцевої політики</t>
  </si>
  <si>
    <t>Оренда приміщення (4 фокус-групи)*7ОТГ</t>
  </si>
  <si>
    <t>Проживання в готелі Одеси (14 осіб*2 дні)</t>
  </si>
  <si>
    <t>Проживання (8 осіб*1 день)</t>
  </si>
  <si>
    <t>Вода на столи (25 осіб*1 пляшка*15 грн)</t>
  </si>
  <si>
    <t>Послуги конференцсервісу по обслуговуванню заходу</t>
  </si>
  <si>
    <t>16 сторінок</t>
  </si>
  <si>
    <t>Прокат оборудования (2 ноутбука, 2 компьютера, проектор, флип-чарт)</t>
  </si>
  <si>
    <t>Прокат оборудования (ноутбук,  компьютер, проектор, флип-чарт)</t>
  </si>
  <si>
    <t>2. Проведення 4 засідань Координаційно-експертної ради для координації розробки документів</t>
  </si>
  <si>
    <t>Кава-паузи посилена (14 осіб*150 грн*4 зустрічі)</t>
  </si>
  <si>
    <t xml:space="preserve">4. поїздки  2-х експертів до Бахмута та Краматорська </t>
  </si>
  <si>
    <t>к/с</t>
  </si>
  <si>
    <t xml:space="preserve"> 2. Проведення 14 (2 на ОТГ)  робочих зустрічей з представниками ОТГ </t>
  </si>
  <si>
    <t>за фактом</t>
  </si>
  <si>
    <t>примітка</t>
  </si>
  <si>
    <t>процент</t>
  </si>
  <si>
    <t>Пропозиція конкурсних торгів</t>
  </si>
  <si>
    <t>Оренда приміщення (14 робочих зустрічей)</t>
  </si>
  <si>
    <t>Харчування: Кава-паузи посилені (10 осіб*14 робочих зустрічей)</t>
  </si>
  <si>
    <t>Вода на столи (10 осіб*14 робочих зустрічей)</t>
  </si>
  <si>
    <t>Канцтовари та роздатковий матеріал (*14 робочих зустрічей</t>
  </si>
  <si>
    <t>Ч\б двосторонній друк роздаткових матеріалів формат А4 14 робочих зустрічей</t>
  </si>
  <si>
    <t xml:space="preserve">Компенсація проїзду тренерам-експертам по проведенню 14 робочих зустрічей </t>
  </si>
  <si>
    <t>Харчування: обід (25 осіб)</t>
  </si>
  <si>
    <t>Канцтовари та роздатковий матеріал</t>
  </si>
  <si>
    <t>Ч\б двосторонній друк роздаткових матеріалів формат А4</t>
  </si>
  <si>
    <t xml:space="preserve">Компенсація проїзду учасникам заходу </t>
  </si>
  <si>
    <t xml:space="preserve">Ч\б двосторонній друк роздаткових матеріалів формат А4 </t>
  </si>
  <si>
    <t xml:space="preserve">Канцтовари та роздатковий матеріал </t>
  </si>
  <si>
    <t xml:space="preserve">Вода на столи </t>
  </si>
  <si>
    <t xml:space="preserve">Харчування: обід </t>
  </si>
  <si>
    <t>Вода на столи</t>
  </si>
  <si>
    <t>Компенсація проїзду учасникам заходу</t>
  </si>
  <si>
    <t xml:space="preserve">Компенсація проїзду представникам Бахмута та Краматорська до Одеси </t>
  </si>
  <si>
    <t xml:space="preserve">Компенсація проїзду представникам Бахмута та Краматорська до Вінниці </t>
  </si>
  <si>
    <t>Проживання в готелі Вінниці</t>
  </si>
  <si>
    <t>Компенсація проїзду 2-х експертів до Бахмута за 3 поїздки</t>
  </si>
  <si>
    <t xml:space="preserve">Компенсація проїзду 2-х експертів до Краматорська за 3 поїздки  </t>
  </si>
  <si>
    <t xml:space="preserve">Проживання в Бахмуті </t>
  </si>
  <si>
    <t xml:space="preserve">Проживання в Краматорсську </t>
  </si>
  <si>
    <t xml:space="preserve">папір/фліп-чарта та маркери </t>
  </si>
  <si>
    <t>Харчування: обід</t>
  </si>
  <si>
    <t xml:space="preserve">Компенсація проїзду тренерам-модераторам </t>
  </si>
  <si>
    <t>Компенсація проїзду учасникам заходів</t>
  </si>
  <si>
    <t>Додаток 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</si>
</sst>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4" fontId="0" fillId="0" borderId="0" xfId="0" applyNumberFormat="1"/>
    <xf numFmtId="0" fontId="1" fillId="2" borderId="0" xfId="0" applyFont="1" applyFill="1"/>
    <xf numFmtId="4" fontId="3" fillId="4" borderId="1" xfId="0" applyNumberFormat="1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4" fontId="4" fillId="0" borderId="2" xfId="0" applyNumberFormat="1" applyFont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center"/>
    </xf>
    <xf numFmtId="0" fontId="0" fillId="2" borderId="0" xfId="0" applyFont="1" applyFill="1"/>
    <xf numFmtId="0" fontId="4" fillId="2" borderId="4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4" fontId="0" fillId="2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/>
    </xf>
    <xf numFmtId="4" fontId="0" fillId="0" borderId="6" xfId="0" applyNumberFormat="1" applyBorder="1" applyAlignment="1">
      <alignment horizontal="center" vertical="center" wrapText="1"/>
    </xf>
    <xf numFmtId="4" fontId="0" fillId="6" borderId="6" xfId="0" applyNumberFormat="1" applyFill="1" applyBorder="1" applyAlignment="1">
      <alignment horizontal="center" vertical="center" wrapText="1"/>
    </xf>
    <xf numFmtId="4" fontId="0" fillId="7" borderId="6" xfId="0" applyNumberFormat="1" applyFill="1" applyBorder="1" applyAlignment="1">
      <alignment horizontal="center" vertical="center" wrapText="1"/>
    </xf>
    <xf numFmtId="4" fontId="0" fillId="2" borderId="6" xfId="0" applyNumberFormat="1" applyFont="1" applyFill="1" applyBorder="1" applyAlignment="1">
      <alignment horizontal="center" vertical="center" wrapText="1"/>
    </xf>
    <xf numFmtId="4" fontId="0" fillId="6" borderId="6" xfId="0" applyNumberFormat="1" applyFont="1" applyFill="1" applyBorder="1" applyAlignment="1">
      <alignment horizontal="center" vertical="center" wrapText="1"/>
    </xf>
    <xf numFmtId="4" fontId="0" fillId="7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8" xfId="0" applyNumberFormat="1" applyFont="1" applyFill="1" applyBorder="1" applyAlignment="1">
      <alignment vertical="center" wrapText="1"/>
    </xf>
    <xf numFmtId="4" fontId="4" fillId="5" borderId="8" xfId="0" applyNumberFormat="1" applyFont="1" applyFill="1" applyBorder="1" applyAlignment="1">
      <alignment vertical="center" wrapText="1"/>
    </xf>
    <xf numFmtId="4" fontId="4" fillId="5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9" fontId="4" fillId="6" borderId="5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9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wrapText="1"/>
    </xf>
    <xf numFmtId="4" fontId="4" fillId="6" borderId="5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5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3"/>
  <sheetViews>
    <sheetView tabSelected="1" workbookViewId="0">
      <selection activeCell="R4" sqref="R4"/>
    </sheetView>
  </sheetViews>
  <sheetFormatPr defaultRowHeight="15"/>
  <cols>
    <col min="1" max="1" width="6.7109375" customWidth="1"/>
    <col min="2" max="2" width="31.5703125" customWidth="1"/>
    <col min="3" max="3" width="10.7109375" customWidth="1"/>
    <col min="4" max="4" width="8.140625" customWidth="1"/>
    <col min="5" max="5" width="14.7109375" customWidth="1"/>
    <col min="6" max="6" width="8.42578125" customWidth="1"/>
    <col min="7" max="7" width="13.28515625" customWidth="1"/>
    <col min="8" max="8" width="11.7109375" customWidth="1"/>
    <col min="9" max="9" width="0.140625" customWidth="1"/>
    <col min="10" max="10" width="9" hidden="1" customWidth="1"/>
    <col min="11" max="12" width="1.7109375" hidden="1" customWidth="1"/>
    <col min="13" max="13" width="13" hidden="1" customWidth="1"/>
  </cols>
  <sheetData>
    <row r="1" spans="1:13">
      <c r="H1" s="75" t="s">
        <v>104</v>
      </c>
    </row>
    <row r="2" spans="1:13" ht="15" customHeight="1">
      <c r="A2" s="57"/>
      <c r="B2" s="76"/>
      <c r="C2" s="57"/>
      <c r="D2" s="57"/>
      <c r="E2" s="57"/>
      <c r="F2" s="77" t="s">
        <v>76</v>
      </c>
      <c r="G2" s="77"/>
      <c r="H2" s="77"/>
    </row>
    <row r="3" spans="1:13" ht="39.75" customHeight="1" thickBot="1">
      <c r="A3" s="51"/>
      <c r="B3" s="78" t="s">
        <v>72</v>
      </c>
      <c r="C3" s="79"/>
      <c r="D3" s="79"/>
      <c r="E3" s="79"/>
      <c r="F3" s="79"/>
      <c r="G3" s="79"/>
      <c r="H3" s="79"/>
      <c r="I3" s="80"/>
      <c r="J3" s="34"/>
      <c r="K3" s="34"/>
      <c r="L3" s="34"/>
      <c r="M3" s="39"/>
    </row>
    <row r="4" spans="1:13" ht="57.75" customHeight="1" thickBot="1">
      <c r="A4" s="49" t="s">
        <v>2</v>
      </c>
      <c r="B4" s="5" t="s">
        <v>7</v>
      </c>
      <c r="C4" s="5" t="s">
        <v>74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</v>
      </c>
      <c r="I4" s="6">
        <v>27</v>
      </c>
      <c r="J4" s="34"/>
      <c r="K4" s="34"/>
      <c r="L4" s="34"/>
      <c r="M4" s="46" t="s">
        <v>71</v>
      </c>
    </row>
    <row r="5" spans="1:13" ht="25.5">
      <c r="A5" s="51" t="s">
        <v>22</v>
      </c>
      <c r="B5" s="10" t="s">
        <v>77</v>
      </c>
      <c r="C5" s="8"/>
      <c r="D5" s="8">
        <v>14</v>
      </c>
      <c r="E5" s="8">
        <v>1</v>
      </c>
      <c r="F5" s="8"/>
      <c r="G5" s="9"/>
      <c r="H5" s="9"/>
      <c r="I5" s="9">
        <f>H5/I4</f>
        <v>0</v>
      </c>
      <c r="J5" s="36"/>
      <c r="K5" s="36"/>
      <c r="L5" s="36"/>
      <c r="M5" s="39"/>
    </row>
    <row r="6" spans="1:13" ht="25.5">
      <c r="A6" s="51" t="s">
        <v>23</v>
      </c>
      <c r="B6" s="11" t="s">
        <v>78</v>
      </c>
      <c r="C6" s="12"/>
      <c r="D6" s="13">
        <v>14</v>
      </c>
      <c r="E6" s="14">
        <v>1</v>
      </c>
      <c r="F6" s="13">
        <v>10</v>
      </c>
      <c r="G6" s="9"/>
      <c r="H6" s="9"/>
      <c r="I6" s="9">
        <f>H6/I4</f>
        <v>0</v>
      </c>
      <c r="J6" s="36"/>
      <c r="K6" s="36"/>
      <c r="L6" s="36"/>
      <c r="M6" s="39"/>
    </row>
    <row r="7" spans="1:13" ht="25.5">
      <c r="A7" s="51" t="s">
        <v>24</v>
      </c>
      <c r="B7" s="11" t="s">
        <v>79</v>
      </c>
      <c r="C7" s="12"/>
      <c r="D7" s="13">
        <v>14</v>
      </c>
      <c r="E7" s="14">
        <v>1</v>
      </c>
      <c r="F7" s="13">
        <v>10</v>
      </c>
      <c r="G7" s="9"/>
      <c r="H7" s="9"/>
      <c r="I7" s="9">
        <f>H7/I4</f>
        <v>0</v>
      </c>
      <c r="J7" s="36"/>
      <c r="K7" s="36"/>
      <c r="L7" s="36"/>
      <c r="M7" s="39"/>
    </row>
    <row r="8" spans="1:13" ht="45.75" customHeight="1">
      <c r="A8" s="51" t="s">
        <v>25</v>
      </c>
      <c r="B8" s="11" t="s">
        <v>80</v>
      </c>
      <c r="C8" s="12"/>
      <c r="D8" s="13">
        <v>14</v>
      </c>
      <c r="E8" s="14">
        <v>1</v>
      </c>
      <c r="F8" s="13">
        <v>10</v>
      </c>
      <c r="G8" s="9"/>
      <c r="H8" s="9"/>
      <c r="I8" s="9">
        <f>H8/I4</f>
        <v>0</v>
      </c>
      <c r="J8" s="36">
        <f>H8-K8</f>
        <v>-21179</v>
      </c>
      <c r="K8" s="36">
        <v>21179</v>
      </c>
      <c r="L8" s="36" t="s">
        <v>8</v>
      </c>
      <c r="M8" s="39"/>
    </row>
    <row r="9" spans="1:13" ht="49.5" customHeight="1">
      <c r="A9" s="51" t="s">
        <v>26</v>
      </c>
      <c r="B9" s="11" t="s">
        <v>81</v>
      </c>
      <c r="C9" s="10" t="s">
        <v>12</v>
      </c>
      <c r="D9" s="8">
        <v>14</v>
      </c>
      <c r="E9" s="14">
        <v>1</v>
      </c>
      <c r="F9" s="8">
        <v>10</v>
      </c>
      <c r="G9" s="9"/>
      <c r="H9" s="9"/>
      <c r="I9" s="9">
        <f>H9/I4</f>
        <v>0</v>
      </c>
      <c r="J9" s="36">
        <f>H9</f>
        <v>0</v>
      </c>
      <c r="K9" s="36"/>
      <c r="L9" s="36"/>
      <c r="M9" s="39"/>
    </row>
    <row r="10" spans="1:13" ht="51.75" customHeight="1">
      <c r="A10" s="51" t="s">
        <v>27</v>
      </c>
      <c r="B10" s="11" t="s">
        <v>82</v>
      </c>
      <c r="C10" s="10" t="s">
        <v>73</v>
      </c>
      <c r="D10" s="8">
        <v>14</v>
      </c>
      <c r="E10" s="14">
        <v>2</v>
      </c>
      <c r="F10" s="8">
        <v>2</v>
      </c>
      <c r="G10" s="9" t="s">
        <v>73</v>
      </c>
      <c r="H10" s="9"/>
      <c r="I10" s="9">
        <f>H10/I4</f>
        <v>0</v>
      </c>
      <c r="J10" s="36"/>
      <c r="K10" s="36"/>
      <c r="L10" s="36"/>
      <c r="M10" s="39"/>
    </row>
    <row r="11" spans="1:13" ht="30.75" customHeight="1">
      <c r="A11" s="51" t="s">
        <v>28</v>
      </c>
      <c r="B11" s="11" t="s">
        <v>13</v>
      </c>
      <c r="C11" s="58"/>
      <c r="D11" s="13">
        <v>14</v>
      </c>
      <c r="E11" s="14">
        <v>1</v>
      </c>
      <c r="F11" s="13">
        <v>2</v>
      </c>
      <c r="G11" s="9"/>
      <c r="H11" s="9"/>
      <c r="I11" s="9" t="e">
        <f>H11/#REF!</f>
        <v>#REF!</v>
      </c>
      <c r="J11" s="36"/>
      <c r="K11" s="36"/>
      <c r="L11" s="36"/>
      <c r="M11" s="39"/>
    </row>
    <row r="12" spans="1:13" ht="25.5">
      <c r="A12" s="50" t="s">
        <v>29</v>
      </c>
      <c r="B12" s="11" t="s">
        <v>64</v>
      </c>
      <c r="C12" s="10" t="s">
        <v>75</v>
      </c>
      <c r="D12" s="10"/>
      <c r="E12" s="17"/>
      <c r="F12" s="17"/>
      <c r="G12" s="8"/>
      <c r="H12" s="9"/>
      <c r="I12" s="9">
        <f>H12/I4</f>
        <v>0</v>
      </c>
      <c r="J12" s="36"/>
      <c r="K12" s="36"/>
      <c r="L12" s="36">
        <f>H12</f>
        <v>0</v>
      </c>
      <c r="M12" s="39"/>
    </row>
    <row r="13" spans="1:13">
      <c r="A13" s="59"/>
      <c r="B13" s="60" t="s">
        <v>40</v>
      </c>
      <c r="C13" s="65"/>
      <c r="D13" s="65"/>
      <c r="E13" s="66"/>
      <c r="F13" s="66"/>
      <c r="G13" s="67"/>
      <c r="H13" s="74">
        <f>SUM(H5:H12)</f>
        <v>0</v>
      </c>
      <c r="I13" s="23">
        <f>H13/I4</f>
        <v>0</v>
      </c>
      <c r="J13" s="36"/>
      <c r="K13" s="36"/>
      <c r="L13" s="36"/>
      <c r="M13" s="40" t="e">
        <f>#REF!*80%</f>
        <v>#REF!</v>
      </c>
    </row>
    <row r="14" spans="1:13" ht="15.75" thickBot="1">
      <c r="A14" s="50"/>
      <c r="B14" s="81" t="s">
        <v>31</v>
      </c>
      <c r="C14" s="82"/>
      <c r="D14" s="82"/>
      <c r="E14" s="82"/>
      <c r="F14" s="82"/>
      <c r="G14" s="82"/>
      <c r="H14" s="82"/>
      <c r="I14" s="83"/>
      <c r="J14" s="34"/>
      <c r="K14" s="34"/>
      <c r="L14" s="34"/>
      <c r="M14" s="39"/>
    </row>
    <row r="15" spans="1:13" ht="51.75" thickBot="1">
      <c r="A15" s="49" t="s">
        <v>2</v>
      </c>
      <c r="B15" s="5" t="s">
        <v>7</v>
      </c>
      <c r="C15" s="5" t="s">
        <v>5</v>
      </c>
      <c r="D15" s="5" t="s">
        <v>9</v>
      </c>
      <c r="E15" s="5" t="s">
        <v>10</v>
      </c>
      <c r="F15" s="5" t="s">
        <v>6</v>
      </c>
      <c r="G15" s="5" t="s">
        <v>11</v>
      </c>
      <c r="H15" s="5" t="s">
        <v>1</v>
      </c>
      <c r="I15" s="6">
        <v>27</v>
      </c>
      <c r="J15" s="34"/>
      <c r="K15" s="34"/>
      <c r="L15" s="34"/>
      <c r="M15" s="46" t="s">
        <v>71</v>
      </c>
    </row>
    <row r="16" spans="1:13">
      <c r="A16" s="50" t="s">
        <v>32</v>
      </c>
      <c r="B16" s="18" t="s">
        <v>4</v>
      </c>
      <c r="C16" s="19"/>
      <c r="D16" s="19"/>
      <c r="E16" s="8">
        <v>1</v>
      </c>
      <c r="F16" s="8"/>
      <c r="G16" s="9"/>
      <c r="H16" s="9">
        <f>E16*G16</f>
        <v>0</v>
      </c>
      <c r="I16" s="9">
        <f>H16/I15</f>
        <v>0</v>
      </c>
      <c r="J16" s="34"/>
      <c r="K16" s="34"/>
      <c r="L16" s="34"/>
      <c r="M16" s="39"/>
    </row>
    <row r="17" spans="1:13">
      <c r="A17" s="50" t="s">
        <v>33</v>
      </c>
      <c r="B17" s="11" t="s">
        <v>83</v>
      </c>
      <c r="C17" s="12"/>
      <c r="D17" s="13"/>
      <c r="E17" s="14">
        <v>1</v>
      </c>
      <c r="F17" s="13">
        <v>25</v>
      </c>
      <c r="G17" s="9"/>
      <c r="H17" s="9">
        <f>E17*F17*G17</f>
        <v>0</v>
      </c>
      <c r="I17" s="9">
        <f>H17/I15</f>
        <v>0</v>
      </c>
      <c r="J17" s="34"/>
      <c r="K17" s="34"/>
      <c r="L17" s="34"/>
      <c r="M17" s="39"/>
    </row>
    <row r="18" spans="1:13" ht="25.5">
      <c r="A18" s="50" t="s">
        <v>34</v>
      </c>
      <c r="B18" s="11" t="s">
        <v>63</v>
      </c>
      <c r="C18" s="12"/>
      <c r="D18" s="13">
        <v>1</v>
      </c>
      <c r="E18" s="14">
        <v>1</v>
      </c>
      <c r="F18" s="13">
        <v>25</v>
      </c>
      <c r="G18" s="9"/>
      <c r="H18" s="9">
        <f>E18*F18*G18*D18</f>
        <v>0</v>
      </c>
      <c r="I18" s="9">
        <f>H18/I15</f>
        <v>0</v>
      </c>
      <c r="J18" s="34"/>
      <c r="K18" s="34"/>
      <c r="L18" s="34"/>
      <c r="M18" s="39"/>
    </row>
    <row r="19" spans="1:13">
      <c r="A19" s="50" t="s">
        <v>35</v>
      </c>
      <c r="B19" s="15" t="s">
        <v>84</v>
      </c>
      <c r="C19" s="12"/>
      <c r="D19" s="13"/>
      <c r="E19" s="14">
        <v>1</v>
      </c>
      <c r="F19" s="13">
        <v>25</v>
      </c>
      <c r="G19" s="9"/>
      <c r="H19" s="9">
        <f>E19*F19*G19</f>
        <v>0</v>
      </c>
      <c r="I19" s="9">
        <f>H19/I15</f>
        <v>0</v>
      </c>
      <c r="J19" s="34"/>
      <c r="K19" s="34"/>
      <c r="L19" s="34"/>
      <c r="M19" s="39"/>
    </row>
    <row r="20" spans="1:13" ht="26.25">
      <c r="A20" s="50" t="s">
        <v>36</v>
      </c>
      <c r="B20" s="15" t="s">
        <v>85</v>
      </c>
      <c r="C20" s="8" t="s">
        <v>65</v>
      </c>
      <c r="D20" s="16"/>
      <c r="E20" s="14">
        <v>1</v>
      </c>
      <c r="F20" s="16">
        <v>25</v>
      </c>
      <c r="G20" s="9"/>
      <c r="H20" s="9">
        <f>E20*F20*G20*15</f>
        <v>0</v>
      </c>
      <c r="I20" s="9">
        <f>H20/I15</f>
        <v>0</v>
      </c>
      <c r="J20" s="34"/>
      <c r="K20" s="34"/>
      <c r="L20" s="34"/>
      <c r="M20" s="39"/>
    </row>
    <row r="21" spans="1:13" ht="26.25">
      <c r="A21" s="50" t="s">
        <v>37</v>
      </c>
      <c r="B21" s="15" t="s">
        <v>86</v>
      </c>
      <c r="C21" s="10" t="s">
        <v>73</v>
      </c>
      <c r="D21" s="8">
        <v>2</v>
      </c>
      <c r="E21" s="14">
        <v>1</v>
      </c>
      <c r="F21" s="14">
        <v>8</v>
      </c>
      <c r="G21" s="9" t="s">
        <v>73</v>
      </c>
      <c r="H21" s="9"/>
      <c r="I21" s="9">
        <f>H21/I15</f>
        <v>0</v>
      </c>
      <c r="J21" s="34"/>
      <c r="K21" s="34"/>
      <c r="L21" s="34"/>
      <c r="M21" s="39"/>
    </row>
    <row r="22" spans="1:13">
      <c r="A22" s="50" t="s">
        <v>38</v>
      </c>
      <c r="B22" s="11" t="s">
        <v>62</v>
      </c>
      <c r="C22" s="10"/>
      <c r="D22" s="8">
        <v>1</v>
      </c>
      <c r="E22" s="14"/>
      <c r="F22" s="14">
        <v>8</v>
      </c>
      <c r="G22" s="8"/>
      <c r="H22" s="9">
        <f>D22*F22*G22</f>
        <v>0</v>
      </c>
      <c r="I22" s="9">
        <f>H22/I15</f>
        <v>0</v>
      </c>
      <c r="J22" s="34"/>
      <c r="K22" s="34"/>
      <c r="L22" s="34"/>
      <c r="M22" s="39"/>
    </row>
    <row r="23" spans="1:13">
      <c r="A23" s="50" t="s">
        <v>39</v>
      </c>
      <c r="B23" s="15" t="s">
        <v>14</v>
      </c>
      <c r="C23" s="10"/>
      <c r="D23" s="8"/>
      <c r="E23" s="14"/>
      <c r="F23" s="14"/>
      <c r="G23" s="8"/>
      <c r="H23" s="9"/>
      <c r="I23" s="9"/>
      <c r="J23" s="34"/>
      <c r="K23" s="34"/>
      <c r="L23" s="34"/>
      <c r="M23" s="39"/>
    </row>
    <row r="24" spans="1:13">
      <c r="A24" s="50"/>
      <c r="B24" s="15" t="s">
        <v>15</v>
      </c>
      <c r="C24" s="10"/>
      <c r="D24" s="8"/>
      <c r="E24" s="14">
        <v>1</v>
      </c>
      <c r="F24" s="14"/>
      <c r="G24" s="8"/>
      <c r="H24" s="9">
        <f>E24*G24</f>
        <v>0</v>
      </c>
      <c r="I24" s="9">
        <f>H24/I15</f>
        <v>0</v>
      </c>
      <c r="J24" s="34"/>
      <c r="K24" s="34"/>
      <c r="L24" s="34"/>
      <c r="M24" s="39"/>
    </row>
    <row r="25" spans="1:13">
      <c r="A25" s="50"/>
      <c r="B25" s="15" t="s">
        <v>16</v>
      </c>
      <c r="C25" s="10"/>
      <c r="D25" s="8"/>
      <c r="E25" s="14">
        <v>1</v>
      </c>
      <c r="F25" s="14"/>
      <c r="G25" s="8"/>
      <c r="H25" s="9">
        <f>E25*G25</f>
        <v>0</v>
      </c>
      <c r="I25" s="9">
        <f>H25/I15</f>
        <v>0</v>
      </c>
      <c r="J25" s="34"/>
      <c r="K25" s="34"/>
      <c r="L25" s="34"/>
      <c r="M25" s="39"/>
    </row>
    <row r="26" spans="1:13">
      <c r="A26" s="50"/>
      <c r="B26" s="15" t="s">
        <v>17</v>
      </c>
      <c r="C26" s="10"/>
      <c r="D26" s="8"/>
      <c r="E26" s="14">
        <v>1</v>
      </c>
      <c r="F26" s="14"/>
      <c r="G26" s="8"/>
      <c r="H26" s="9">
        <f>E26*G26</f>
        <v>0</v>
      </c>
      <c r="I26" s="9">
        <f>H26/I15</f>
        <v>0</v>
      </c>
      <c r="J26" s="34"/>
      <c r="K26" s="34"/>
      <c r="L26" s="34"/>
      <c r="M26" s="39"/>
    </row>
    <row r="27" spans="1:13" ht="26.25">
      <c r="A27" s="50"/>
      <c r="B27" s="15" t="s">
        <v>18</v>
      </c>
      <c r="C27" s="10"/>
      <c r="D27" s="8"/>
      <c r="E27" s="14"/>
      <c r="F27" s="14"/>
      <c r="G27" s="8"/>
      <c r="H27" s="9">
        <f>G27</f>
        <v>0</v>
      </c>
      <c r="I27" s="9">
        <f>H27/I15</f>
        <v>0</v>
      </c>
      <c r="J27" s="34"/>
      <c r="K27" s="34"/>
      <c r="L27" s="34"/>
      <c r="M27" s="39"/>
    </row>
    <row r="28" spans="1:13" ht="26.25">
      <c r="A28" s="50" t="s">
        <v>44</v>
      </c>
      <c r="B28" s="15" t="s">
        <v>64</v>
      </c>
      <c r="C28" s="10" t="s">
        <v>75</v>
      </c>
      <c r="D28" s="10"/>
      <c r="E28" s="17"/>
      <c r="F28" s="17"/>
      <c r="G28" s="8"/>
      <c r="H28" s="9">
        <f>SUM(H16:H27)*E28</f>
        <v>0</v>
      </c>
      <c r="I28" s="9">
        <f>H28/I15</f>
        <v>0</v>
      </c>
      <c r="J28" s="34"/>
      <c r="K28" s="34"/>
      <c r="L28" s="34"/>
      <c r="M28" s="39"/>
    </row>
    <row r="29" spans="1:13">
      <c r="A29" s="59"/>
      <c r="B29" s="73" t="s">
        <v>40</v>
      </c>
      <c r="C29" s="61"/>
      <c r="D29" s="61"/>
      <c r="E29" s="62"/>
      <c r="F29" s="62"/>
      <c r="G29" s="63"/>
      <c r="H29" s="64">
        <f>SUM(H16:H28)</f>
        <v>0</v>
      </c>
      <c r="I29" s="25">
        <f>H29/I15</f>
        <v>0</v>
      </c>
      <c r="J29" s="34"/>
      <c r="K29" s="34"/>
      <c r="L29" s="34"/>
      <c r="M29" s="40" t="e">
        <f>#REF!*80%</f>
        <v>#REF!</v>
      </c>
    </row>
    <row r="30" spans="1:13">
      <c r="A30" s="50"/>
      <c r="B30" s="32" t="s">
        <v>68</v>
      </c>
      <c r="C30" s="7"/>
      <c r="D30" s="7"/>
      <c r="E30" s="24"/>
      <c r="F30" s="24"/>
      <c r="G30" s="21"/>
      <c r="H30" s="25"/>
      <c r="I30" s="31"/>
      <c r="J30" s="3"/>
      <c r="K30" s="3"/>
      <c r="L30" s="3"/>
      <c r="M30" s="39"/>
    </row>
    <row r="31" spans="1:13">
      <c r="A31" s="50" t="s">
        <v>22</v>
      </c>
      <c r="B31" s="18" t="s">
        <v>4</v>
      </c>
      <c r="C31" s="19"/>
      <c r="D31" s="8">
        <v>4</v>
      </c>
      <c r="E31" s="8">
        <v>1</v>
      </c>
      <c r="F31" s="8"/>
      <c r="G31" s="9"/>
      <c r="H31" s="9">
        <f>D31*E31*G31</f>
        <v>0</v>
      </c>
      <c r="I31" s="31"/>
      <c r="J31" s="36"/>
      <c r="K31" s="36"/>
      <c r="L31" s="36"/>
      <c r="M31" s="39"/>
    </row>
    <row r="32" spans="1:13" ht="25.5" customHeight="1">
      <c r="A32" s="50" t="s">
        <v>23</v>
      </c>
      <c r="B32" s="11" t="s">
        <v>69</v>
      </c>
      <c r="C32" s="12"/>
      <c r="D32" s="13">
        <v>4</v>
      </c>
      <c r="E32" s="14">
        <v>1</v>
      </c>
      <c r="F32" s="13">
        <v>14</v>
      </c>
      <c r="G32" s="9"/>
      <c r="H32" s="9">
        <f>D32*E32*F32*G32</f>
        <v>0</v>
      </c>
      <c r="I32" s="31"/>
      <c r="J32" s="36"/>
      <c r="K32" s="36"/>
      <c r="L32" s="36"/>
      <c r="M32" s="39"/>
    </row>
    <row r="33" spans="1:13">
      <c r="A33" s="50" t="s">
        <v>24</v>
      </c>
      <c r="B33" s="11" t="s">
        <v>89</v>
      </c>
      <c r="C33" s="12"/>
      <c r="D33" s="13">
        <v>4</v>
      </c>
      <c r="E33" s="14">
        <v>1</v>
      </c>
      <c r="F33" s="13">
        <v>14</v>
      </c>
      <c r="G33" s="9"/>
      <c r="H33" s="9">
        <f>D33*E33*F33*G33</f>
        <v>0</v>
      </c>
      <c r="I33" s="31"/>
      <c r="J33" s="36"/>
      <c r="K33" s="36"/>
      <c r="L33" s="36"/>
      <c r="M33" s="39"/>
    </row>
    <row r="34" spans="1:13">
      <c r="A34" s="50" t="s">
        <v>25</v>
      </c>
      <c r="B34" s="11" t="s">
        <v>88</v>
      </c>
      <c r="C34" s="12"/>
      <c r="D34" s="13">
        <v>4</v>
      </c>
      <c r="E34" s="14">
        <v>1</v>
      </c>
      <c r="F34" s="13">
        <v>14</v>
      </c>
      <c r="G34" s="9"/>
      <c r="H34" s="9">
        <f>E34*D34*F34*G34</f>
        <v>0</v>
      </c>
      <c r="I34" s="31"/>
      <c r="J34" s="36"/>
      <c r="K34" s="36"/>
      <c r="L34" s="36"/>
      <c r="M34" s="39"/>
    </row>
    <row r="35" spans="1:13" ht="25.5">
      <c r="A35" s="50" t="s">
        <v>26</v>
      </c>
      <c r="B35" s="11" t="s">
        <v>87</v>
      </c>
      <c r="C35" s="8" t="s">
        <v>12</v>
      </c>
      <c r="D35" s="8">
        <v>4</v>
      </c>
      <c r="E35" s="14">
        <v>1</v>
      </c>
      <c r="F35" s="8">
        <v>14</v>
      </c>
      <c r="G35" s="9"/>
      <c r="H35" s="9">
        <f>E35*F35*G35*10*D35</f>
        <v>0</v>
      </c>
      <c r="I35" s="31"/>
      <c r="J35" s="36"/>
      <c r="K35" s="36"/>
      <c r="L35" s="36"/>
      <c r="M35" s="39"/>
    </row>
    <row r="36" spans="1:13" ht="25.5">
      <c r="A36" s="50" t="s">
        <v>27</v>
      </c>
      <c r="B36" s="11" t="s">
        <v>66</v>
      </c>
      <c r="C36" s="8"/>
      <c r="D36" s="13">
        <v>4</v>
      </c>
      <c r="E36" s="14">
        <v>1</v>
      </c>
      <c r="F36" s="13"/>
      <c r="G36" s="9"/>
      <c r="H36" s="9">
        <f>E36*D36*G36</f>
        <v>0</v>
      </c>
      <c r="I36" s="31"/>
      <c r="J36" s="36"/>
      <c r="K36" s="36"/>
      <c r="L36" s="36"/>
      <c r="M36" s="39"/>
    </row>
    <row r="37" spans="1:13" ht="25.5">
      <c r="A37" s="50" t="s">
        <v>28</v>
      </c>
      <c r="B37" s="11" t="s">
        <v>64</v>
      </c>
      <c r="C37" s="10" t="s">
        <v>75</v>
      </c>
      <c r="D37" s="10"/>
      <c r="E37" s="17"/>
      <c r="F37" s="17"/>
      <c r="G37" s="8"/>
      <c r="H37" s="9">
        <f>SUM(H31:H36)*E37</f>
        <v>0</v>
      </c>
      <c r="I37" s="31"/>
      <c r="J37" s="36"/>
      <c r="K37" s="36"/>
      <c r="L37" s="36"/>
      <c r="M37" s="39"/>
    </row>
    <row r="38" spans="1:13">
      <c r="A38" s="59"/>
      <c r="B38" s="60" t="s">
        <v>40</v>
      </c>
      <c r="C38" s="61"/>
      <c r="D38" s="61"/>
      <c r="E38" s="62"/>
      <c r="F38" s="62"/>
      <c r="G38" s="63"/>
      <c r="H38" s="64">
        <f>SUM(H31:H37)</f>
        <v>0</v>
      </c>
      <c r="I38" s="31"/>
      <c r="J38" s="37"/>
      <c r="K38" s="37"/>
      <c r="L38" s="37"/>
      <c r="M38" s="41" t="e">
        <f>#REF!*80%</f>
        <v>#REF!</v>
      </c>
    </row>
    <row r="39" spans="1:13" s="27" customFormat="1" ht="24" customHeight="1" thickBot="1">
      <c r="A39" s="51"/>
      <c r="B39" s="78" t="s">
        <v>42</v>
      </c>
      <c r="C39" s="79"/>
      <c r="D39" s="79"/>
      <c r="E39" s="79"/>
      <c r="F39" s="79"/>
      <c r="G39" s="79"/>
      <c r="H39" s="79"/>
      <c r="I39" s="80"/>
      <c r="J39" s="26"/>
      <c r="K39" s="26"/>
      <c r="L39" s="26"/>
      <c r="M39" s="42"/>
    </row>
    <row r="40" spans="1:13" s="27" customFormat="1" ht="50.25" customHeight="1" thickBot="1">
      <c r="A40" s="49" t="s">
        <v>2</v>
      </c>
      <c r="B40" s="5" t="s">
        <v>7</v>
      </c>
      <c r="C40" s="5" t="s">
        <v>5</v>
      </c>
      <c r="D40" s="5" t="s">
        <v>9</v>
      </c>
      <c r="E40" s="5" t="s">
        <v>10</v>
      </c>
      <c r="F40" s="5" t="s">
        <v>6</v>
      </c>
      <c r="G40" s="5" t="s">
        <v>11</v>
      </c>
      <c r="H40" s="5" t="s">
        <v>1</v>
      </c>
      <c r="I40" s="6">
        <v>27</v>
      </c>
      <c r="J40" s="35"/>
      <c r="K40" s="35"/>
      <c r="L40" s="35"/>
      <c r="M40" s="46" t="s">
        <v>71</v>
      </c>
    </row>
    <row r="41" spans="1:13" s="27" customFormat="1" ht="24" customHeight="1">
      <c r="A41" s="50" t="s">
        <v>22</v>
      </c>
      <c r="B41" s="18" t="s">
        <v>4</v>
      </c>
      <c r="C41" s="19"/>
      <c r="D41" s="19"/>
      <c r="E41" s="8">
        <v>1</v>
      </c>
      <c r="F41" s="8"/>
      <c r="G41" s="9"/>
      <c r="H41" s="9">
        <f>E41*G41</f>
        <v>0</v>
      </c>
      <c r="I41" s="9">
        <f>H41/I40</f>
        <v>0</v>
      </c>
      <c r="J41" s="35"/>
      <c r="K41" s="35"/>
      <c r="L41" s="35"/>
      <c r="M41" s="42"/>
    </row>
    <row r="42" spans="1:13" s="27" customFormat="1" ht="24" customHeight="1">
      <c r="A42" s="50" t="s">
        <v>23</v>
      </c>
      <c r="B42" s="11" t="s">
        <v>90</v>
      </c>
      <c r="C42" s="12"/>
      <c r="D42" s="13"/>
      <c r="E42" s="14">
        <v>1</v>
      </c>
      <c r="F42" s="13">
        <v>25</v>
      </c>
      <c r="G42" s="9"/>
      <c r="H42" s="9">
        <f>E42*F42*G42</f>
        <v>0</v>
      </c>
      <c r="I42" s="9">
        <f>H42/I40</f>
        <v>0</v>
      </c>
      <c r="J42" s="35"/>
      <c r="K42" s="35"/>
      <c r="L42" s="35"/>
      <c r="M42" s="42"/>
    </row>
    <row r="43" spans="1:13" s="27" customFormat="1" ht="24" customHeight="1">
      <c r="A43" s="50" t="s">
        <v>24</v>
      </c>
      <c r="B43" s="11" t="s">
        <v>91</v>
      </c>
      <c r="C43" s="12"/>
      <c r="D43" s="13">
        <v>1</v>
      </c>
      <c r="E43" s="14">
        <v>1</v>
      </c>
      <c r="F43" s="13">
        <v>25</v>
      </c>
      <c r="G43" s="9"/>
      <c r="H43" s="9">
        <f>E43*F43*G43*D43</f>
        <v>0</v>
      </c>
      <c r="I43" s="9">
        <f>H43/I40</f>
        <v>0</v>
      </c>
      <c r="J43" s="35"/>
      <c r="K43" s="35"/>
      <c r="L43" s="35"/>
      <c r="M43" s="42"/>
    </row>
    <row r="44" spans="1:13" s="27" customFormat="1" ht="44.25" customHeight="1">
      <c r="A44" s="50" t="s">
        <v>25</v>
      </c>
      <c r="B44" s="11" t="s">
        <v>88</v>
      </c>
      <c r="C44" s="12"/>
      <c r="D44" s="13"/>
      <c r="E44" s="14">
        <v>1</v>
      </c>
      <c r="F44" s="13">
        <v>25</v>
      </c>
      <c r="G44" s="9"/>
      <c r="H44" s="9">
        <f>E44*F44*G44</f>
        <v>0</v>
      </c>
      <c r="I44" s="9">
        <f>H44/I40</f>
        <v>0</v>
      </c>
      <c r="J44" s="35"/>
      <c r="K44" s="35"/>
      <c r="L44" s="35"/>
      <c r="M44" s="42"/>
    </row>
    <row r="45" spans="1:13" s="27" customFormat="1" ht="44.25" customHeight="1">
      <c r="A45" s="50" t="s">
        <v>26</v>
      </c>
      <c r="B45" s="11" t="s">
        <v>85</v>
      </c>
      <c r="C45" s="8" t="s">
        <v>12</v>
      </c>
      <c r="D45" s="8"/>
      <c r="E45" s="14">
        <v>1</v>
      </c>
      <c r="F45" s="8">
        <v>25</v>
      </c>
      <c r="G45" s="9"/>
      <c r="H45" s="9">
        <f>E45*F45*G45*10</f>
        <v>0</v>
      </c>
      <c r="I45" s="9">
        <f>H45/I40</f>
        <v>0</v>
      </c>
      <c r="J45" s="35"/>
      <c r="K45" s="35"/>
      <c r="L45" s="35"/>
      <c r="M45" s="42"/>
    </row>
    <row r="46" spans="1:13" s="27" customFormat="1" ht="30" customHeight="1">
      <c r="A46" s="50" t="s">
        <v>27</v>
      </c>
      <c r="B46" s="11" t="s">
        <v>92</v>
      </c>
      <c r="C46" s="10" t="s">
        <v>73</v>
      </c>
      <c r="D46" s="8">
        <v>2</v>
      </c>
      <c r="E46" s="14">
        <v>1</v>
      </c>
      <c r="F46" s="14">
        <v>8</v>
      </c>
      <c r="G46" s="8"/>
      <c r="H46" s="9">
        <f>D46*E46*F46*G46</f>
        <v>0</v>
      </c>
      <c r="I46" s="9">
        <f>H46/I40</f>
        <v>0</v>
      </c>
      <c r="J46" s="35"/>
      <c r="K46" s="35"/>
      <c r="L46" s="35"/>
      <c r="M46" s="42"/>
    </row>
    <row r="47" spans="1:13" s="27" customFormat="1" ht="24" customHeight="1">
      <c r="A47" s="50" t="s">
        <v>28</v>
      </c>
      <c r="B47" s="11" t="s">
        <v>14</v>
      </c>
      <c r="C47" s="10"/>
      <c r="D47" s="8"/>
      <c r="E47" s="14"/>
      <c r="F47" s="14"/>
      <c r="G47" s="8"/>
      <c r="H47" s="9"/>
      <c r="I47" s="9"/>
      <c r="J47" s="35"/>
      <c r="K47" s="35"/>
      <c r="L47" s="35"/>
      <c r="M47" s="42"/>
    </row>
    <row r="48" spans="1:13" s="27" customFormat="1" ht="24" customHeight="1">
      <c r="A48" s="50"/>
      <c r="B48" s="11" t="s">
        <v>15</v>
      </c>
      <c r="C48" s="10"/>
      <c r="D48" s="8"/>
      <c r="E48" s="14">
        <v>1</v>
      </c>
      <c r="F48" s="14"/>
      <c r="G48" s="8"/>
      <c r="H48" s="9">
        <f>E48*G48</f>
        <v>0</v>
      </c>
      <c r="I48" s="9">
        <f>H48/I40</f>
        <v>0</v>
      </c>
      <c r="J48" s="35"/>
      <c r="K48" s="35"/>
      <c r="L48" s="35"/>
      <c r="M48" s="42"/>
    </row>
    <row r="49" spans="1:13" s="27" customFormat="1" ht="24" customHeight="1">
      <c r="A49" s="50"/>
      <c r="B49" s="11" t="s">
        <v>16</v>
      </c>
      <c r="C49" s="10"/>
      <c r="D49" s="8"/>
      <c r="E49" s="14">
        <v>1</v>
      </c>
      <c r="F49" s="14"/>
      <c r="G49" s="8"/>
      <c r="H49" s="9">
        <f>E49*G49</f>
        <v>0</v>
      </c>
      <c r="I49" s="9">
        <f>H49/I40</f>
        <v>0</v>
      </c>
      <c r="J49" s="35"/>
      <c r="K49" s="35"/>
      <c r="L49" s="35"/>
      <c r="M49" s="42"/>
    </row>
    <row r="50" spans="1:13" s="27" customFormat="1" ht="24" customHeight="1">
      <c r="A50" s="50"/>
      <c r="B50" s="11" t="s">
        <v>17</v>
      </c>
      <c r="C50" s="10"/>
      <c r="D50" s="8"/>
      <c r="E50" s="14">
        <v>1</v>
      </c>
      <c r="F50" s="14"/>
      <c r="G50" s="8"/>
      <c r="H50" s="9">
        <f>E50*G50</f>
        <v>0</v>
      </c>
      <c r="I50" s="9">
        <f>H50/I40</f>
        <v>0</v>
      </c>
      <c r="J50" s="35"/>
      <c r="K50" s="35"/>
      <c r="L50" s="35"/>
      <c r="M50" s="42"/>
    </row>
    <row r="51" spans="1:13" s="27" customFormat="1" ht="27" customHeight="1">
      <c r="A51" s="50"/>
      <c r="B51" s="11" t="s">
        <v>100</v>
      </c>
      <c r="C51" s="10"/>
      <c r="D51" s="8"/>
      <c r="E51" s="14"/>
      <c r="F51" s="14"/>
      <c r="G51" s="8"/>
      <c r="H51" s="9">
        <f>G51</f>
        <v>0</v>
      </c>
      <c r="I51" s="9">
        <f>H51/I40</f>
        <v>0</v>
      </c>
      <c r="J51" s="35"/>
      <c r="K51" s="35"/>
      <c r="L51" s="35"/>
      <c r="M51" s="42"/>
    </row>
    <row r="52" spans="1:13" s="27" customFormat="1" ht="27" customHeight="1">
      <c r="A52" s="50" t="s">
        <v>29</v>
      </c>
      <c r="B52" s="11" t="s">
        <v>62</v>
      </c>
      <c r="C52" s="10"/>
      <c r="D52" s="8">
        <v>1</v>
      </c>
      <c r="E52" s="14"/>
      <c r="F52" s="14">
        <v>8</v>
      </c>
      <c r="G52" s="8"/>
      <c r="H52" s="9">
        <f>D52*F52*G52</f>
        <v>0</v>
      </c>
      <c r="I52" s="9" t="e">
        <f>H52/#REF!</f>
        <v>#REF!</v>
      </c>
      <c r="J52" s="35"/>
      <c r="K52" s="35"/>
      <c r="L52" s="35"/>
      <c r="M52" s="42"/>
    </row>
    <row r="53" spans="1:13" s="27" customFormat="1" ht="36" customHeight="1">
      <c r="A53" s="50" t="s">
        <v>30</v>
      </c>
      <c r="B53" s="11" t="s">
        <v>64</v>
      </c>
      <c r="C53" s="10" t="s">
        <v>75</v>
      </c>
      <c r="D53" s="10"/>
      <c r="E53" s="17"/>
      <c r="F53" s="17"/>
      <c r="G53" s="8"/>
      <c r="H53" s="9">
        <f>SUM(H41:H52)*E53</f>
        <v>0</v>
      </c>
      <c r="I53" s="9">
        <f>H53/I40</f>
        <v>0</v>
      </c>
      <c r="J53" s="35"/>
      <c r="K53" s="35"/>
      <c r="L53" s="35"/>
      <c r="M53" s="42"/>
    </row>
    <row r="54" spans="1:13" s="27" customFormat="1" ht="24" customHeight="1">
      <c r="A54" s="50"/>
      <c r="B54" s="28" t="s">
        <v>40</v>
      </c>
      <c r="C54" s="7"/>
      <c r="D54" s="7"/>
      <c r="E54" s="24"/>
      <c r="F54" s="24"/>
      <c r="G54" s="21"/>
      <c r="H54" s="25">
        <f>SUM(H41:H53)</f>
        <v>0</v>
      </c>
      <c r="I54" s="25">
        <f>H54/I40</f>
        <v>0</v>
      </c>
      <c r="J54" s="35"/>
      <c r="K54" s="35"/>
      <c r="L54" s="35"/>
      <c r="M54" s="43" t="e">
        <f>#REF!*80%</f>
        <v>#REF!</v>
      </c>
    </row>
    <row r="55" spans="1:13" s="27" customFormat="1" ht="15.75" thickBot="1">
      <c r="A55" s="59"/>
      <c r="B55" s="84" t="s">
        <v>43</v>
      </c>
      <c r="C55" s="85"/>
      <c r="D55" s="85"/>
      <c r="E55" s="85"/>
      <c r="F55" s="85"/>
      <c r="G55" s="85"/>
      <c r="H55" s="85"/>
      <c r="I55" s="86"/>
      <c r="J55" s="26"/>
      <c r="K55" s="26"/>
      <c r="L55" s="26"/>
      <c r="M55" s="42"/>
    </row>
    <row r="56" spans="1:13" s="27" customFormat="1" ht="64.5" thickBot="1">
      <c r="A56" s="49" t="s">
        <v>2</v>
      </c>
      <c r="B56" s="5" t="s">
        <v>7</v>
      </c>
      <c r="C56" s="5" t="s">
        <v>5</v>
      </c>
      <c r="D56" s="5" t="s">
        <v>45</v>
      </c>
      <c r="E56" s="5" t="s">
        <v>46</v>
      </c>
      <c r="F56" s="5" t="s">
        <v>6</v>
      </c>
      <c r="G56" s="5" t="s">
        <v>0</v>
      </c>
      <c r="H56" s="5" t="s">
        <v>1</v>
      </c>
      <c r="I56" s="6">
        <v>27</v>
      </c>
      <c r="J56" s="35"/>
      <c r="K56" s="35"/>
      <c r="L56" s="35"/>
      <c r="M56" s="46" t="s">
        <v>71</v>
      </c>
    </row>
    <row r="57" spans="1:13" s="27" customFormat="1" ht="25.5">
      <c r="A57" s="51" t="s">
        <v>33</v>
      </c>
      <c r="B57" s="11" t="s">
        <v>93</v>
      </c>
      <c r="C57" s="13" t="s">
        <v>73</v>
      </c>
      <c r="D57" s="13">
        <v>2</v>
      </c>
      <c r="E57" s="14">
        <v>2</v>
      </c>
      <c r="F57" s="13">
        <v>14</v>
      </c>
      <c r="G57" s="9"/>
      <c r="H57" s="9">
        <f>D57*E57*F57*G57</f>
        <v>0</v>
      </c>
      <c r="I57" s="9">
        <f>H57/I56</f>
        <v>0</v>
      </c>
      <c r="J57" s="35"/>
      <c r="K57" s="35"/>
      <c r="L57" s="35"/>
      <c r="M57" s="42"/>
    </row>
    <row r="58" spans="1:13" s="27" customFormat="1" ht="25.5">
      <c r="A58" s="51" t="s">
        <v>34</v>
      </c>
      <c r="B58" s="11" t="s">
        <v>94</v>
      </c>
      <c r="C58" s="13" t="s">
        <v>73</v>
      </c>
      <c r="D58" s="13">
        <v>2</v>
      </c>
      <c r="E58" s="14">
        <v>2</v>
      </c>
      <c r="F58" s="13">
        <v>14</v>
      </c>
      <c r="G58" s="9"/>
      <c r="H58" s="9">
        <f>D58*E58*F58*G58</f>
        <v>0</v>
      </c>
      <c r="I58" s="9">
        <f>H58/I56</f>
        <v>0</v>
      </c>
      <c r="J58" s="35"/>
      <c r="K58" s="35"/>
      <c r="L58" s="35"/>
      <c r="M58" s="42"/>
    </row>
    <row r="59" spans="1:13" s="27" customFormat="1" ht="25.5">
      <c r="A59" s="51" t="s">
        <v>35</v>
      </c>
      <c r="B59" s="11" t="s">
        <v>61</v>
      </c>
      <c r="C59" s="13"/>
      <c r="D59" s="13">
        <v>2</v>
      </c>
      <c r="E59" s="14">
        <v>2</v>
      </c>
      <c r="F59" s="13">
        <v>14</v>
      </c>
      <c r="G59" s="9"/>
      <c r="H59" s="9">
        <f>G59*F59*E59*D59</f>
        <v>0</v>
      </c>
      <c r="I59" s="9">
        <f>H59/I56</f>
        <v>0</v>
      </c>
      <c r="J59" s="35"/>
      <c r="K59" s="35"/>
      <c r="L59" s="35"/>
      <c r="M59" s="42"/>
    </row>
    <row r="60" spans="1:13" s="27" customFormat="1">
      <c r="A60" s="51" t="s">
        <v>36</v>
      </c>
      <c r="B60" s="11" t="s">
        <v>95</v>
      </c>
      <c r="C60" s="13"/>
      <c r="D60" s="13">
        <v>2</v>
      </c>
      <c r="E60" s="14">
        <v>2</v>
      </c>
      <c r="F60" s="13">
        <v>14</v>
      </c>
      <c r="G60" s="9"/>
      <c r="H60" s="9">
        <f>G60*F60*E60*D60</f>
        <v>0</v>
      </c>
      <c r="I60" s="9">
        <f>H60/I56</f>
        <v>0</v>
      </c>
      <c r="J60" s="35"/>
      <c r="K60" s="35"/>
      <c r="L60" s="35"/>
      <c r="M60" s="42"/>
    </row>
    <row r="61" spans="1:13" s="27" customFormat="1" ht="29.25" customHeight="1">
      <c r="A61" s="51" t="s">
        <v>37</v>
      </c>
      <c r="B61" s="11" t="s">
        <v>64</v>
      </c>
      <c r="C61" s="10" t="s">
        <v>75</v>
      </c>
      <c r="D61" s="10"/>
      <c r="E61" s="17"/>
      <c r="F61" s="17"/>
      <c r="G61" s="8"/>
      <c r="H61" s="9">
        <f>SUM(H57:H60)*E61</f>
        <v>0</v>
      </c>
      <c r="I61" s="9">
        <f>H61/I56</f>
        <v>0</v>
      </c>
      <c r="J61" s="35"/>
      <c r="K61" s="35"/>
      <c r="L61" s="35"/>
      <c r="M61" s="42"/>
    </row>
    <row r="62" spans="1:13" s="27" customFormat="1">
      <c r="A62" s="59"/>
      <c r="B62" s="69" t="s">
        <v>40</v>
      </c>
      <c r="C62" s="70"/>
      <c r="D62" s="70"/>
      <c r="E62" s="71"/>
      <c r="F62" s="71"/>
      <c r="G62" s="72"/>
      <c r="H62" s="64">
        <f>SUM(H57:H61)</f>
        <v>0</v>
      </c>
      <c r="I62" s="29">
        <f>H62/I56</f>
        <v>0</v>
      </c>
      <c r="J62" s="35"/>
      <c r="K62" s="35"/>
      <c r="L62" s="35"/>
      <c r="M62" s="42"/>
    </row>
    <row r="63" spans="1:13" s="27" customFormat="1" ht="25.5" customHeight="1" thickBot="1">
      <c r="A63" s="50"/>
      <c r="B63" s="87" t="s">
        <v>70</v>
      </c>
      <c r="C63" s="88"/>
      <c r="D63" s="88"/>
      <c r="E63" s="88"/>
      <c r="F63" s="88"/>
      <c r="G63" s="88"/>
      <c r="H63" s="89"/>
      <c r="I63" s="20"/>
      <c r="J63" s="26"/>
      <c r="K63" s="26"/>
      <c r="L63" s="26"/>
      <c r="M63" s="47"/>
    </row>
    <row r="64" spans="1:13" s="27" customFormat="1" ht="76.5" customHeight="1" thickBot="1">
      <c r="A64" s="49" t="s">
        <v>2</v>
      </c>
      <c r="B64" s="5" t="s">
        <v>7</v>
      </c>
      <c r="C64" s="5" t="s">
        <v>5</v>
      </c>
      <c r="D64" s="5" t="s">
        <v>45</v>
      </c>
      <c r="E64" s="5" t="s">
        <v>46</v>
      </c>
      <c r="F64" s="5" t="s">
        <v>6</v>
      </c>
      <c r="G64" s="5" t="s">
        <v>49</v>
      </c>
      <c r="H64" s="5" t="s">
        <v>1</v>
      </c>
      <c r="I64" s="6">
        <v>27</v>
      </c>
      <c r="J64" s="33"/>
      <c r="K64" s="33"/>
      <c r="L64" s="33"/>
      <c r="M64" s="46" t="s">
        <v>71</v>
      </c>
    </row>
    <row r="65" spans="1:13" s="27" customFormat="1" ht="50.25" customHeight="1">
      <c r="A65" s="51" t="s">
        <v>47</v>
      </c>
      <c r="B65" s="11" t="s">
        <v>96</v>
      </c>
      <c r="C65" s="13" t="s">
        <v>73</v>
      </c>
      <c r="D65" s="13">
        <v>3</v>
      </c>
      <c r="E65" s="14">
        <v>2</v>
      </c>
      <c r="F65" s="13">
        <v>2</v>
      </c>
      <c r="G65" s="9"/>
      <c r="H65" s="9">
        <f>D65*E65*F65*G65</f>
        <v>0</v>
      </c>
      <c r="I65" s="9">
        <f>H65/I64</f>
        <v>0</v>
      </c>
      <c r="J65" s="33"/>
      <c r="K65" s="33"/>
      <c r="L65" s="33"/>
      <c r="M65" s="42"/>
    </row>
    <row r="66" spans="1:13" s="27" customFormat="1" ht="50.25" customHeight="1">
      <c r="A66" s="51" t="s">
        <v>48</v>
      </c>
      <c r="B66" s="11" t="s">
        <v>97</v>
      </c>
      <c r="C66" s="13" t="s">
        <v>73</v>
      </c>
      <c r="D66" s="13">
        <v>3</v>
      </c>
      <c r="E66" s="14">
        <v>2</v>
      </c>
      <c r="F66" s="13">
        <v>2</v>
      </c>
      <c r="G66" s="9"/>
      <c r="H66" s="9">
        <f>D66*E66*F66*G66</f>
        <v>0</v>
      </c>
      <c r="I66" s="9">
        <f>H66/I64</f>
        <v>0</v>
      </c>
      <c r="J66" s="33"/>
      <c r="K66" s="33"/>
      <c r="L66" s="33"/>
      <c r="M66" s="42"/>
    </row>
    <row r="67" spans="1:13" s="27" customFormat="1">
      <c r="A67" s="51" t="s">
        <v>50</v>
      </c>
      <c r="B67" s="11" t="s">
        <v>98</v>
      </c>
      <c r="C67" s="13"/>
      <c r="D67" s="13">
        <v>3</v>
      </c>
      <c r="E67" s="14">
        <v>2</v>
      </c>
      <c r="F67" s="13">
        <v>2</v>
      </c>
      <c r="G67" s="9"/>
      <c r="H67" s="9">
        <f>G67*F67*E67*D67</f>
        <v>0</v>
      </c>
      <c r="I67" s="9">
        <f>H67/I64</f>
        <v>0</v>
      </c>
      <c r="J67" s="33"/>
      <c r="K67" s="33"/>
      <c r="L67" s="33"/>
      <c r="M67" s="42"/>
    </row>
    <row r="68" spans="1:13" s="27" customFormat="1">
      <c r="A68" s="51" t="s">
        <v>51</v>
      </c>
      <c r="B68" s="11" t="s">
        <v>99</v>
      </c>
      <c r="C68" s="13"/>
      <c r="D68" s="13">
        <v>3</v>
      </c>
      <c r="E68" s="14">
        <v>2</v>
      </c>
      <c r="F68" s="13">
        <v>2</v>
      </c>
      <c r="G68" s="9"/>
      <c r="H68" s="9">
        <f>G68*F68*E68*D68</f>
        <v>0</v>
      </c>
      <c r="I68" s="9">
        <f>H68/I64</f>
        <v>0</v>
      </c>
      <c r="J68" s="33"/>
      <c r="K68" s="33"/>
      <c r="L68" s="33"/>
      <c r="M68" s="42"/>
    </row>
    <row r="69" spans="1:13" s="27" customFormat="1" ht="25.5">
      <c r="A69" s="51" t="s">
        <v>52</v>
      </c>
      <c r="B69" s="11" t="s">
        <v>64</v>
      </c>
      <c r="C69" s="10" t="s">
        <v>75</v>
      </c>
      <c r="D69" s="10"/>
      <c r="E69" s="17"/>
      <c r="F69" s="17"/>
      <c r="G69" s="8"/>
      <c r="H69" s="9">
        <f>SUM(H65:H68)*E69</f>
        <v>0</v>
      </c>
      <c r="I69" s="9">
        <f>H69/I64</f>
        <v>0</v>
      </c>
      <c r="J69" s="33"/>
      <c r="K69" s="33"/>
      <c r="L69" s="33"/>
      <c r="M69" s="42"/>
    </row>
    <row r="70" spans="1:13" s="27" customFormat="1">
      <c r="A70" s="59"/>
      <c r="B70" s="60" t="s">
        <v>40</v>
      </c>
      <c r="C70" s="65"/>
      <c r="D70" s="65"/>
      <c r="E70" s="66"/>
      <c r="F70" s="66"/>
      <c r="G70" s="67"/>
      <c r="H70" s="68">
        <f>SUM(H65:H69)</f>
        <v>0</v>
      </c>
      <c r="I70" s="29">
        <f>H70/I64</f>
        <v>0</v>
      </c>
      <c r="J70" s="33"/>
      <c r="K70" s="33"/>
      <c r="L70" s="33"/>
      <c r="M70" s="42"/>
    </row>
    <row r="71" spans="1:13" s="27" customFormat="1" ht="19.5" customHeight="1" thickBot="1">
      <c r="A71" s="50"/>
      <c r="B71" s="78" t="s">
        <v>53</v>
      </c>
      <c r="C71" s="79"/>
      <c r="D71" s="79"/>
      <c r="E71" s="79"/>
      <c r="F71" s="79"/>
      <c r="G71" s="79"/>
      <c r="H71" s="79"/>
      <c r="I71" s="80"/>
      <c r="J71" s="35"/>
      <c r="K71" s="35"/>
      <c r="L71" s="35"/>
      <c r="M71" s="42"/>
    </row>
    <row r="72" spans="1:13" s="27" customFormat="1" ht="51.75" thickBot="1">
      <c r="A72" s="49" t="s">
        <v>2</v>
      </c>
      <c r="B72" s="5" t="s">
        <v>7</v>
      </c>
      <c r="C72" s="5" t="s">
        <v>5</v>
      </c>
      <c r="D72" s="5" t="s">
        <v>9</v>
      </c>
      <c r="E72" s="5" t="s">
        <v>10</v>
      </c>
      <c r="F72" s="5" t="s">
        <v>6</v>
      </c>
      <c r="G72" s="5" t="s">
        <v>11</v>
      </c>
      <c r="H72" s="5" t="s">
        <v>1</v>
      </c>
      <c r="I72" s="6">
        <v>27</v>
      </c>
      <c r="J72" s="35"/>
      <c r="K72" s="35"/>
      <c r="L72" s="35"/>
      <c r="M72" s="46" t="s">
        <v>71</v>
      </c>
    </row>
    <row r="73" spans="1:13" s="27" customFormat="1">
      <c r="A73" s="50" t="s">
        <v>19</v>
      </c>
      <c r="B73" s="18" t="s">
        <v>4</v>
      </c>
      <c r="C73" s="19"/>
      <c r="D73" s="19"/>
      <c r="E73" s="8">
        <v>1</v>
      </c>
      <c r="F73" s="8"/>
      <c r="G73" s="9"/>
      <c r="H73" s="9">
        <f>E73*G73</f>
        <v>0</v>
      </c>
      <c r="I73" s="9">
        <f>H73/I72</f>
        <v>0</v>
      </c>
      <c r="J73" s="35"/>
      <c r="K73" s="35"/>
      <c r="L73" s="35"/>
      <c r="M73" s="42"/>
    </row>
    <row r="74" spans="1:13" s="27" customFormat="1">
      <c r="A74" s="50" t="s">
        <v>20</v>
      </c>
      <c r="B74" s="11" t="s">
        <v>90</v>
      </c>
      <c r="C74" s="12"/>
      <c r="D74" s="13"/>
      <c r="E74" s="14">
        <v>1</v>
      </c>
      <c r="F74" s="13">
        <v>25</v>
      </c>
      <c r="G74" s="9"/>
      <c r="H74" s="9">
        <f>E74*F74*G74</f>
        <v>0</v>
      </c>
      <c r="I74" s="9">
        <f>H74/I72</f>
        <v>0</v>
      </c>
      <c r="J74" s="35"/>
      <c r="K74" s="35"/>
      <c r="L74" s="35"/>
      <c r="M74" s="42"/>
    </row>
    <row r="75" spans="1:13" s="27" customFormat="1">
      <c r="A75" s="50" t="s">
        <v>21</v>
      </c>
      <c r="B75" s="11" t="s">
        <v>89</v>
      </c>
      <c r="C75" s="12"/>
      <c r="D75" s="13">
        <v>1</v>
      </c>
      <c r="E75" s="14">
        <v>1</v>
      </c>
      <c r="F75" s="13">
        <v>25</v>
      </c>
      <c r="G75" s="9"/>
      <c r="H75" s="9">
        <f>E75*F75*G75*D75</f>
        <v>0</v>
      </c>
      <c r="I75" s="9">
        <f>H75/I72</f>
        <v>0</v>
      </c>
      <c r="J75" s="35"/>
      <c r="K75" s="35"/>
      <c r="L75" s="35"/>
      <c r="M75" s="42"/>
    </row>
    <row r="76" spans="1:13" s="27" customFormat="1">
      <c r="A76" s="50" t="s">
        <v>41</v>
      </c>
      <c r="B76" s="11" t="s">
        <v>84</v>
      </c>
      <c r="C76" s="12"/>
      <c r="D76" s="13"/>
      <c r="E76" s="14">
        <v>1</v>
      </c>
      <c r="F76" s="13">
        <v>25</v>
      </c>
      <c r="G76" s="9"/>
      <c r="H76" s="9">
        <f>E76*F76*G76</f>
        <v>0</v>
      </c>
      <c r="I76" s="9">
        <f>H76/I72</f>
        <v>0</v>
      </c>
      <c r="J76" s="35"/>
      <c r="K76" s="35"/>
      <c r="L76" s="35"/>
      <c r="M76" s="42"/>
    </row>
    <row r="77" spans="1:13" s="27" customFormat="1" ht="25.5">
      <c r="A77" s="50" t="s">
        <v>54</v>
      </c>
      <c r="B77" s="11" t="s">
        <v>87</v>
      </c>
      <c r="C77" s="8" t="s">
        <v>12</v>
      </c>
      <c r="D77" s="8"/>
      <c r="E77" s="14">
        <v>1</v>
      </c>
      <c r="F77" s="8">
        <v>25</v>
      </c>
      <c r="G77" s="9"/>
      <c r="H77" s="9">
        <f>E77*F77*G77*10</f>
        <v>0</v>
      </c>
      <c r="I77" s="9">
        <f>H77/I72</f>
        <v>0</v>
      </c>
      <c r="J77" s="35"/>
      <c r="K77" s="35"/>
      <c r="L77" s="35"/>
      <c r="M77" s="42"/>
    </row>
    <row r="78" spans="1:13" s="27" customFormat="1" ht="25.5">
      <c r="A78" s="50" t="s">
        <v>55</v>
      </c>
      <c r="B78" s="11" t="s">
        <v>86</v>
      </c>
      <c r="C78" s="10" t="s">
        <v>73</v>
      </c>
      <c r="D78" s="8">
        <v>2</v>
      </c>
      <c r="E78" s="14">
        <v>1</v>
      </c>
      <c r="F78" s="14">
        <v>8</v>
      </c>
      <c r="G78" s="8"/>
      <c r="H78" s="9">
        <f>D78*E78*F78*G78</f>
        <v>0</v>
      </c>
      <c r="I78" s="9">
        <f>H78/I72</f>
        <v>0</v>
      </c>
      <c r="J78" s="35"/>
      <c r="K78" s="35"/>
      <c r="L78" s="35"/>
      <c r="M78" s="42"/>
    </row>
    <row r="79" spans="1:13" s="27" customFormat="1">
      <c r="A79" s="50" t="s">
        <v>56</v>
      </c>
      <c r="B79" s="11" t="s">
        <v>14</v>
      </c>
      <c r="C79" s="10"/>
      <c r="D79" s="8"/>
      <c r="E79" s="14"/>
      <c r="F79" s="14"/>
      <c r="G79" s="8"/>
      <c r="H79" s="9"/>
      <c r="I79" s="9"/>
      <c r="J79" s="35"/>
      <c r="K79" s="35"/>
      <c r="L79" s="35"/>
      <c r="M79" s="42"/>
    </row>
    <row r="80" spans="1:13" s="27" customFormat="1">
      <c r="A80" s="50"/>
      <c r="B80" s="11" t="s">
        <v>15</v>
      </c>
      <c r="C80" s="10"/>
      <c r="D80" s="8"/>
      <c r="E80" s="14">
        <v>2</v>
      </c>
      <c r="F80" s="14"/>
      <c r="G80" s="8"/>
      <c r="H80" s="9">
        <f>E80*G80</f>
        <v>0</v>
      </c>
      <c r="I80" s="9">
        <f>H80/I72</f>
        <v>0</v>
      </c>
      <c r="J80" s="35"/>
      <c r="K80" s="35"/>
      <c r="L80" s="35"/>
      <c r="M80" s="42"/>
    </row>
    <row r="81" spans="1:13" s="27" customFormat="1">
      <c r="A81" s="50"/>
      <c r="B81" s="11" t="s">
        <v>16</v>
      </c>
      <c r="C81" s="10"/>
      <c r="D81" s="8"/>
      <c r="E81" s="14">
        <v>1</v>
      </c>
      <c r="F81" s="14"/>
      <c r="G81" s="8"/>
      <c r="H81" s="9">
        <f>E81*G81</f>
        <v>0</v>
      </c>
      <c r="I81" s="9">
        <f>H81/I72</f>
        <v>0</v>
      </c>
      <c r="J81" s="35"/>
      <c r="K81" s="35"/>
      <c r="L81" s="35"/>
      <c r="M81" s="42"/>
    </row>
    <row r="82" spans="1:13" s="27" customFormat="1">
      <c r="A82" s="50"/>
      <c r="B82" s="11" t="s">
        <v>17</v>
      </c>
      <c r="C82" s="10"/>
      <c r="D82" s="8"/>
      <c r="E82" s="14">
        <v>1</v>
      </c>
      <c r="F82" s="14"/>
      <c r="G82" s="8"/>
      <c r="H82" s="9">
        <f>E82*G82</f>
        <v>0</v>
      </c>
      <c r="I82" s="9">
        <f>H82/I72</f>
        <v>0</v>
      </c>
      <c r="J82" s="35"/>
      <c r="K82" s="35"/>
      <c r="L82" s="35"/>
      <c r="M82" s="42"/>
    </row>
    <row r="83" spans="1:13" s="27" customFormat="1">
      <c r="A83" s="50"/>
      <c r="B83" s="11" t="s">
        <v>100</v>
      </c>
      <c r="C83" s="10"/>
      <c r="D83" s="8"/>
      <c r="E83" s="14"/>
      <c r="F83" s="14"/>
      <c r="G83" s="8"/>
      <c r="H83" s="9">
        <f>G83</f>
        <v>0</v>
      </c>
      <c r="I83" s="9">
        <f>H83/I72</f>
        <v>0</v>
      </c>
      <c r="J83" s="35"/>
      <c r="K83" s="35"/>
      <c r="L83" s="35"/>
      <c r="M83" s="42"/>
    </row>
    <row r="84" spans="1:13" s="27" customFormat="1">
      <c r="A84" s="50" t="s">
        <v>57</v>
      </c>
      <c r="B84" s="11" t="s">
        <v>62</v>
      </c>
      <c r="C84" s="10"/>
      <c r="D84" s="8">
        <v>1</v>
      </c>
      <c r="E84" s="14"/>
      <c r="F84" s="14">
        <v>8</v>
      </c>
      <c r="G84" s="8"/>
      <c r="H84" s="9">
        <f>D84*F84*G84</f>
        <v>0</v>
      </c>
      <c r="I84" s="9" t="e">
        <f>H84/I68</f>
        <v>#DIV/0!</v>
      </c>
      <c r="J84" s="35"/>
      <c r="K84" s="35"/>
      <c r="L84" s="35"/>
      <c r="M84" s="42"/>
    </row>
    <row r="85" spans="1:13" s="27" customFormat="1" ht="25.5">
      <c r="A85" s="50" t="s">
        <v>58</v>
      </c>
      <c r="B85" s="11" t="s">
        <v>64</v>
      </c>
      <c r="C85" s="10" t="s">
        <v>75</v>
      </c>
      <c r="D85" s="10"/>
      <c r="E85" s="17"/>
      <c r="F85" s="17"/>
      <c r="G85" s="8"/>
      <c r="H85" s="9">
        <f>SUM(H73:H84)*E85</f>
        <v>0</v>
      </c>
      <c r="I85" s="9">
        <f>H85/I72</f>
        <v>0</v>
      </c>
      <c r="J85" s="35"/>
      <c r="K85" s="35"/>
      <c r="L85" s="35"/>
      <c r="M85" s="42"/>
    </row>
    <row r="86" spans="1:13" s="27" customFormat="1">
      <c r="A86" s="59"/>
      <c r="B86" s="60" t="s">
        <v>40</v>
      </c>
      <c r="C86" s="61"/>
      <c r="D86" s="61"/>
      <c r="E86" s="62"/>
      <c r="F86" s="62"/>
      <c r="G86" s="63"/>
      <c r="H86" s="64">
        <f>SUM(H73:H85)</f>
        <v>0</v>
      </c>
      <c r="I86" s="25">
        <f>H86/I72</f>
        <v>0</v>
      </c>
      <c r="J86" s="35"/>
      <c r="K86" s="35"/>
      <c r="L86" s="35"/>
      <c r="M86" s="43" t="e">
        <f>#REF!*80%</f>
        <v>#REF!</v>
      </c>
    </row>
    <row r="87" spans="1:13" s="27" customFormat="1" ht="35.25" customHeight="1" thickBot="1">
      <c r="A87" s="50"/>
      <c r="B87" s="78" t="s">
        <v>59</v>
      </c>
      <c r="C87" s="79"/>
      <c r="D87" s="79"/>
      <c r="E87" s="79"/>
      <c r="F87" s="79"/>
      <c r="G87" s="79"/>
      <c r="H87" s="79"/>
      <c r="I87" s="80"/>
      <c r="J87" s="35"/>
      <c r="K87" s="35"/>
      <c r="L87" s="35"/>
      <c r="M87" s="42"/>
    </row>
    <row r="88" spans="1:13" s="27" customFormat="1" ht="51.75" thickBot="1">
      <c r="A88" s="49" t="s">
        <v>2</v>
      </c>
      <c r="B88" s="5" t="s">
        <v>7</v>
      </c>
      <c r="C88" s="5" t="s">
        <v>5</v>
      </c>
      <c r="D88" s="5" t="s">
        <v>9</v>
      </c>
      <c r="E88" s="5" t="s">
        <v>10</v>
      </c>
      <c r="F88" s="5" t="s">
        <v>6</v>
      </c>
      <c r="G88" s="5" t="s">
        <v>11</v>
      </c>
      <c r="H88" s="5" t="s">
        <v>1</v>
      </c>
      <c r="I88" s="6">
        <v>27</v>
      </c>
      <c r="J88" s="38"/>
      <c r="K88" s="38"/>
      <c r="L88" s="38" t="str">
        <f>H88</f>
        <v>Всього вартість (грн.)</v>
      </c>
      <c r="M88" s="46" t="s">
        <v>71</v>
      </c>
    </row>
    <row r="89" spans="1:13" s="27" customFormat="1" ht="25.5">
      <c r="A89" s="50" t="s">
        <v>22</v>
      </c>
      <c r="B89" s="18" t="s">
        <v>60</v>
      </c>
      <c r="C89" s="19"/>
      <c r="D89" s="8">
        <f>4*7</f>
        <v>28</v>
      </c>
      <c r="E89" s="8">
        <v>1</v>
      </c>
      <c r="F89" s="8"/>
      <c r="G89" s="9"/>
      <c r="H89" s="9">
        <f>E89*G89*D89</f>
        <v>0</v>
      </c>
      <c r="I89" s="9">
        <f>H89/I88</f>
        <v>0</v>
      </c>
      <c r="J89" s="35"/>
      <c r="K89" s="35"/>
      <c r="L89" s="35">
        <f>H89</f>
        <v>0</v>
      </c>
      <c r="M89" s="42"/>
    </row>
    <row r="90" spans="1:13" s="27" customFormat="1">
      <c r="A90" s="50" t="s">
        <v>23</v>
      </c>
      <c r="B90" s="11" t="s">
        <v>101</v>
      </c>
      <c r="C90" s="12"/>
      <c r="D90" s="13">
        <v>7</v>
      </c>
      <c r="E90" s="14">
        <v>1</v>
      </c>
      <c r="F90" s="13">
        <v>20</v>
      </c>
      <c r="G90" s="9"/>
      <c r="H90" s="9">
        <f>E90*F90*G90*D90</f>
        <v>0</v>
      </c>
      <c r="I90" s="9">
        <f>H90/I88</f>
        <v>0</v>
      </c>
      <c r="J90" s="35"/>
      <c r="K90" s="35"/>
      <c r="L90" s="35"/>
      <c r="M90" s="42"/>
    </row>
    <row r="91" spans="1:13" s="27" customFormat="1">
      <c r="A91" s="50" t="s">
        <v>24</v>
      </c>
      <c r="B91" s="11" t="s">
        <v>89</v>
      </c>
      <c r="C91" s="12"/>
      <c r="D91" s="13">
        <v>7</v>
      </c>
      <c r="E91" s="14">
        <v>1</v>
      </c>
      <c r="F91" s="13">
        <v>20</v>
      </c>
      <c r="G91" s="9"/>
      <c r="H91" s="9">
        <f>F91*E91*G91*D91</f>
        <v>0</v>
      </c>
      <c r="I91" s="9">
        <f>H91/I88</f>
        <v>0</v>
      </c>
      <c r="J91" s="35"/>
      <c r="K91" s="35"/>
      <c r="L91" s="35"/>
      <c r="M91" s="42"/>
    </row>
    <row r="92" spans="1:13" s="27" customFormat="1">
      <c r="A92" s="50" t="s">
        <v>25</v>
      </c>
      <c r="B92" s="15" t="s">
        <v>88</v>
      </c>
      <c r="C92" s="12"/>
      <c r="D92" s="13">
        <v>7</v>
      </c>
      <c r="E92" s="14">
        <v>1</v>
      </c>
      <c r="F92" s="13">
        <v>20</v>
      </c>
      <c r="G92" s="9"/>
      <c r="H92" s="9">
        <f>E92*F92*G92*D92</f>
        <v>0</v>
      </c>
      <c r="I92" s="9">
        <f>H92/I88</f>
        <v>0</v>
      </c>
      <c r="J92" s="35"/>
      <c r="K92" s="35"/>
      <c r="L92" s="35"/>
      <c r="M92" s="42"/>
    </row>
    <row r="93" spans="1:13" s="27" customFormat="1" ht="25.5">
      <c r="A93" s="50" t="s">
        <v>26</v>
      </c>
      <c r="B93" s="11" t="s">
        <v>87</v>
      </c>
      <c r="C93" s="8" t="s">
        <v>12</v>
      </c>
      <c r="D93" s="16">
        <v>7</v>
      </c>
      <c r="E93" s="14">
        <v>1</v>
      </c>
      <c r="F93" s="16">
        <v>20</v>
      </c>
      <c r="G93" s="9"/>
      <c r="H93" s="9">
        <f>E93*F93*G93*10*D93</f>
        <v>0</v>
      </c>
      <c r="I93" s="9">
        <f>H93/I88</f>
        <v>0</v>
      </c>
      <c r="J93" s="35"/>
      <c r="K93" s="35"/>
      <c r="L93" s="35"/>
      <c r="M93" s="42"/>
    </row>
    <row r="94" spans="1:13" s="27" customFormat="1" ht="25.5">
      <c r="A94" s="50" t="s">
        <v>27</v>
      </c>
      <c r="B94" s="11" t="s">
        <v>102</v>
      </c>
      <c r="C94" s="10" t="s">
        <v>73</v>
      </c>
      <c r="D94" s="8">
        <f>2*7*4</f>
        <v>56</v>
      </c>
      <c r="E94" s="14">
        <v>1</v>
      </c>
      <c r="F94" s="14">
        <v>2</v>
      </c>
      <c r="G94" s="8"/>
      <c r="H94" s="9">
        <f>D94*E94*F94*G94</f>
        <v>0</v>
      </c>
      <c r="I94" s="9">
        <f>H94/I88</f>
        <v>0</v>
      </c>
      <c r="J94" s="35"/>
      <c r="K94" s="35"/>
      <c r="L94" s="35"/>
      <c r="M94" s="42"/>
    </row>
    <row r="95" spans="1:13" s="27" customFormat="1" ht="25.5">
      <c r="A95" s="50" t="s">
        <v>28</v>
      </c>
      <c r="B95" s="11" t="s">
        <v>103</v>
      </c>
      <c r="C95" s="10"/>
      <c r="D95" s="8">
        <f>2*8*4</f>
        <v>64</v>
      </c>
      <c r="E95" s="14">
        <v>1</v>
      </c>
      <c r="F95" s="14">
        <v>2</v>
      </c>
      <c r="G95" s="8"/>
      <c r="H95" s="9">
        <f>D95*E95*F95*G95</f>
        <v>0</v>
      </c>
      <c r="I95" s="9" t="e">
        <f>H95/I89</f>
        <v>#DIV/0!</v>
      </c>
      <c r="J95" s="35"/>
      <c r="K95" s="35"/>
      <c r="L95" s="35"/>
      <c r="M95" s="42"/>
    </row>
    <row r="96" spans="1:13" s="27" customFormat="1" ht="26.25">
      <c r="A96" s="50" t="s">
        <v>29</v>
      </c>
      <c r="B96" s="15" t="s">
        <v>67</v>
      </c>
      <c r="C96" s="8"/>
      <c r="D96" s="13">
        <v>4</v>
      </c>
      <c r="E96" s="14">
        <v>1</v>
      </c>
      <c r="F96" s="13"/>
      <c r="G96" s="9"/>
      <c r="H96" s="9">
        <v>0</v>
      </c>
      <c r="I96" s="31"/>
      <c r="J96" s="34"/>
      <c r="K96" s="34"/>
      <c r="L96" s="34"/>
      <c r="M96" s="42"/>
    </row>
    <row r="97" spans="1:13" s="27" customFormat="1" ht="26.25">
      <c r="A97" s="50" t="s">
        <v>30</v>
      </c>
      <c r="B97" s="15" t="s">
        <v>64</v>
      </c>
      <c r="C97" s="10" t="s">
        <v>75</v>
      </c>
      <c r="D97" s="10"/>
      <c r="E97" s="17"/>
      <c r="F97" s="17"/>
      <c r="G97" s="8"/>
      <c r="H97" s="9">
        <f>SUM(H89:H96)*E97</f>
        <v>0</v>
      </c>
      <c r="I97" s="9">
        <f>H97/I88</f>
        <v>0</v>
      </c>
      <c r="J97" s="35"/>
      <c r="K97" s="35"/>
      <c r="L97" s="35"/>
      <c r="M97" s="42"/>
    </row>
    <row r="98" spans="1:13" s="27" customFormat="1">
      <c r="A98" s="50"/>
      <c r="B98" s="22" t="s">
        <v>40</v>
      </c>
      <c r="C98" s="7"/>
      <c r="D98" s="7"/>
      <c r="E98" s="24"/>
      <c r="F98" s="24"/>
      <c r="G98" s="21"/>
      <c r="H98" s="25">
        <f>SUM(H89:H97)</f>
        <v>0</v>
      </c>
      <c r="I98" s="25">
        <f>H98/I88</f>
        <v>0</v>
      </c>
      <c r="J98" s="25"/>
      <c r="K98" s="25"/>
      <c r="L98" s="25"/>
      <c r="M98" s="44" t="e">
        <f>(#REF!-#REF!)*80%</f>
        <v>#REF!</v>
      </c>
    </row>
    <row r="99" spans="1:13" s="2" customFormat="1" ht="15.75" thickBot="1">
      <c r="A99" s="52"/>
      <c r="B99" s="53" t="s">
        <v>3</v>
      </c>
      <c r="C99" s="53"/>
      <c r="D99" s="53"/>
      <c r="E99" s="54"/>
      <c r="F99" s="54"/>
      <c r="G99" s="55"/>
      <c r="H99" s="56">
        <f>H98+H86+H70+H62+H54+H38+H29+H13</f>
        <v>0</v>
      </c>
      <c r="I99" s="56" t="e">
        <f>#REF!+#REF!+#REF!+#REF!+#REF!+#REF!</f>
        <v>#REF!</v>
      </c>
      <c r="J99" s="56"/>
      <c r="K99" s="56"/>
      <c r="L99" s="56"/>
      <c r="M99" s="45"/>
    </row>
    <row r="100" spans="1:13" ht="15.75" thickBot="1">
      <c r="B100" s="4"/>
      <c r="C100" s="4"/>
      <c r="D100" s="4"/>
      <c r="E100" s="4"/>
      <c r="F100" s="4"/>
      <c r="G100" s="4"/>
      <c r="H100" s="30"/>
      <c r="I100" s="4"/>
      <c r="J100" s="48"/>
      <c r="K100" s="48"/>
      <c r="L100" s="48"/>
      <c r="M100" s="46" t="s">
        <v>71</v>
      </c>
    </row>
    <row r="101" spans="1:13">
      <c r="H101" s="1"/>
      <c r="I101" s="1"/>
      <c r="J101" s="1"/>
      <c r="M101" s="1"/>
    </row>
    <row r="103" spans="1:13">
      <c r="H103" s="1"/>
    </row>
  </sheetData>
  <mergeCells count="8">
    <mergeCell ref="F2:H2"/>
    <mergeCell ref="B39:I39"/>
    <mergeCell ref="B87:I87"/>
    <mergeCell ref="B71:I71"/>
    <mergeCell ref="B3:I3"/>
    <mergeCell ref="B14:I14"/>
    <mergeCell ref="B55:I55"/>
    <mergeCell ref="B63:H63"/>
  </mergeCells>
  <pageMargins left="0" right="0" top="0" bottom="0" header="0" footer="0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Пропозиція №1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МиНа</cp:lastModifiedBy>
  <cp:lastPrinted>2017-04-28T10:45:31Z</cp:lastPrinted>
  <dcterms:created xsi:type="dcterms:W3CDTF">2015-10-22T18:01:16Z</dcterms:created>
  <dcterms:modified xsi:type="dcterms:W3CDTF">2018-01-09T20:31:41Z</dcterms:modified>
</cp:coreProperties>
</file>